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192.168.0.70\01総務部\財政課\財政係\R7照会・回答\202601151513_☆公営企業に係る経営比較分析表（令和６年度決算）の分析等について(依頼）\5.修正\03回答\"/>
    </mc:Choice>
  </mc:AlternateContent>
  <xr:revisionPtr revIDLastSave="0" documentId="13_ncr:1_{7AD5A05E-5D22-4BDF-8A9A-4721A1AF591E}" xr6:coauthVersionLast="36" xr6:coauthVersionMax="36" xr10:uidLastSave="{00000000-0000-0000-0000-000000000000}"/>
  <workbookProtection workbookAlgorithmName="SHA-512" workbookHashValue="4t7nyqntTmDO6KEu8QFiSTifSbOICMYErIrd/2UrpW/CdUhou9e9+ktAk1HT+ZeP60wi9SH8B36cETae7LPJFQ==" workbookSaltValue="Pd6gCM7pqztER/kEwUD8gg=="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W10" i="4" s="1"/>
  <c r="P6" i="5"/>
  <c r="P10" i="4" s="1"/>
  <c r="O6" i="5"/>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BB10" i="4"/>
  <c r="AT10" i="4"/>
  <c r="I10" i="4"/>
  <c r="B10" i="4"/>
  <c r="BB8" i="4"/>
  <c r="AT8" i="4"/>
  <c r="AD8" i="4"/>
  <c r="W8" i="4"/>
  <c r="P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<sst xmlns="http://schemas.openxmlformats.org/spreadsheetml/2006/main" count="228" uniqueCount="112">
  <si>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</si>
  <si>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</si>
  <si>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</si>
  <si>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</si>
  <si>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</si>
  <si>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</si>
  <si>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</si>
  <si>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</si>
  <si>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</si>
  <si>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</si>
  <si>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</si>
  <si>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</si>
  <si>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</si>
  <si>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</si>
  <si>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</si>
  <si>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</si>
  <si>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</si>
  <si>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</si>
  <si>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</si>
  <si>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</si>
  <si>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</si>
  <si>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</si>
  <si>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</si>
  <si>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</si>
  <si>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</si>
  <si>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</si>
  <si>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</si>
  <si>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</si>
  <si>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</si>
  <si>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</si>
  <si>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</si>
  <si>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</si>
  <si>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</si>
  <si>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</si>
  <si>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</si>
  <si>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</si>
  <si>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</si>
  <si>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</si>
  <si>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</si>
  <si>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</si>
  <si>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</si>
  <si>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</si>
  <si>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</si>
  <si>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</si>
  <si>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</si>
  <si>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</si>
  <si>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</si>
  <si>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</si>
  <si>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</si>
  <si>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</si>
  <si>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</si>
  <si>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</si>
  <si>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</si>
  <si>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</si>
  <si>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</si>
  <si>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</si>
  <si>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</si>
  <si>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</si>
  <si>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</si>
  <si>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</si>
  <si>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</si>
  <si>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</si>
  <si>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</si>
  <si>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</si>
  <si>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</si>
  <si>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</si>
  <si>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</si>
  <si>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</si>
  <si>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</si>
  <si>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</si>
  <si>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</si>
  <si>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</si>
  <si>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</si>
  <si>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</si>
  <si>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</si>
  <si>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</si>
  <si>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</si>
  <si>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</si>
  <si>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</si>
  <si>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</si>
  <si>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</si>
  <si>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</si>
  <si>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</si>
  <si>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</si>
  <si>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</si>
  <si>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</si>
  <si>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</si>
  <si>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</si>
  <si>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</si>
  <si>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</si>
  <si>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</si>
  <si>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</si>
  <si>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</si>
  <si>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塩竈市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</si>
  <si>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</si>
  <si>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</si>
  <si>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</si>
  <si>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</si>
  <si>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</si>
  <si>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</si>
  <si>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</si>
  <si>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</si>
  <si>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</si>
  <si>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</si>
  <si>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</si>
  <si>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</si>
  <si>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</si>
  <si>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</si>
  <si>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</si>
  <si>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経営指標が示すように、現時点における水道事業の健全性・効率性は概ね良好な状況にあります。
　しかしながら、老朽化の進行に関しては、有形固定資産減価償却率や管路経年化率が上昇傾向にあることに加え、管路更新率が低い水準で推移していることから、必要な更新投資が十分に行われていない状態です。
　また、地方債残高対給水収益比率が類似団体よりも高いことや、料金回収率が低下傾向にあることから、健全な経営の継続については楽観できる状況ではありません。
　さらに、水需要の減少に伴う給水収益の減少や、老朽化した水道施設の更新費用増加による厳しい経営環境が予測されています。このため、今後も「新水道ビジョン」や「経営戦略」等に基づき、計画的かつ効率的な水道事業の経営に努めます。</t>
    <phoneticPr fontId="4"/>
  </si>
  <si>
    <r>
      <rPr>
        <b/>
        <sz val="11"/>
        <rFont val="ＭＳ ゴシック"/>
        <family val="3"/>
        <charset val="128"/>
      </rPr>
      <t>①</t>
    </r>
    <r>
      <rPr>
        <sz val="11"/>
        <rFont val="ＭＳ ゴシック"/>
        <family val="3"/>
        <charset val="128"/>
      </rPr>
      <t xml:space="preserve">有形固定資産の減価償却率は、類似団体の平均値まで上昇しました。これは、管路や施設の減価償却累計額が増加している一方で、老朽化に対応した更新投資が追いついていない状況を示しています。
</t>
    </r>
    <r>
      <rPr>
        <b/>
        <sz val="11"/>
        <rFont val="ＭＳ ゴシック"/>
        <family val="3"/>
        <charset val="128"/>
      </rPr>
      <t>②</t>
    </r>
    <r>
      <rPr>
        <sz val="11"/>
        <rFont val="ＭＳ ゴシック"/>
        <family val="3"/>
        <charset val="128"/>
      </rPr>
      <t xml:space="preserve">管路経年化率は、類似団体平均値を大きく上回っています。法定耐用年数を経過し老朽化した管路延長の割合が大きい状況です。
</t>
    </r>
    <r>
      <rPr>
        <b/>
        <sz val="11"/>
        <rFont val="ＭＳ ゴシック"/>
        <family val="3"/>
        <charset val="128"/>
      </rPr>
      <t>③</t>
    </r>
    <r>
      <rPr>
        <sz val="11"/>
        <rFont val="ＭＳ ゴシック"/>
        <family val="3"/>
        <charset val="128"/>
      </rPr>
      <t>管路更新率はここ3カ年、類似団体平均値を下回っています。これは大口径の基幹管路の更新を優先的に実施したため、更新延長が伸びなかったことが主な原因です。しかし、給水収益の減少が続いている状況から、今後更新率を加速することは困難であるため、適切な投資規模を維持しつつ計画的に管路更新を進める必要があります。</t>
    </r>
    <rPh sb="130" eb="133">
      <t>ロウキュウカ</t>
    </rPh>
    <rPh sb="143" eb="144">
      <t>オオ</t>
    </rPh>
    <rPh sb="163" eb="164">
      <t>ネン</t>
    </rPh>
    <rPh sb="221" eb="222">
      <t>オモ</t>
    </rPh>
    <phoneticPr fontId="4"/>
  </si>
  <si>
    <r>
      <rPr>
        <b/>
        <sz val="11"/>
        <rFont val="ＭＳ ゴシック"/>
        <family val="3"/>
        <charset val="128"/>
      </rPr>
      <t>①</t>
    </r>
    <r>
      <rPr>
        <sz val="11"/>
        <rFont val="ＭＳ ゴシック"/>
        <family val="3"/>
        <charset val="128"/>
      </rPr>
      <t xml:space="preserve">経常収支比率は、健全経営の水準である100％を上回っています。しかし、給水収益の減少及び維持管理等の費用増に伴い3.71ポイント減少しており、人口減少や生活様式の変化を主とした給水収益の減少が継続する予測にあります。
</t>
    </r>
    <r>
      <rPr>
        <b/>
        <sz val="11"/>
        <rFont val="ＭＳ ゴシック"/>
        <family val="3"/>
        <charset val="128"/>
      </rPr>
      <t>②</t>
    </r>
    <r>
      <rPr>
        <sz val="11"/>
        <rFont val="ＭＳ ゴシック"/>
        <family val="3"/>
        <charset val="128"/>
      </rPr>
      <t xml:space="preserve">累積欠損金は発生しておらず、健全な経営状態を維持しています。
</t>
    </r>
    <r>
      <rPr>
        <b/>
        <sz val="11"/>
        <rFont val="ＭＳ ゴシック"/>
        <family val="3"/>
        <charset val="128"/>
      </rPr>
      <t>③</t>
    </r>
    <r>
      <rPr>
        <sz val="11"/>
        <rFont val="ＭＳ ゴシック"/>
        <family val="3"/>
        <charset val="128"/>
      </rPr>
      <t xml:space="preserve">流動比率は100％以上を維持しており、短期的な債務に対する支払能力は十分にあります。
</t>
    </r>
    <r>
      <rPr>
        <b/>
        <sz val="11"/>
        <rFont val="ＭＳ ゴシック"/>
        <family val="3"/>
        <charset val="128"/>
      </rPr>
      <t>④</t>
    </r>
    <r>
      <rPr>
        <sz val="11"/>
        <rFont val="ＭＳ ゴシック"/>
        <family val="3"/>
        <charset val="128"/>
      </rPr>
      <t xml:space="preserve">企業債残高対給水収益比率は、11.26ポイント減少しています。今後、建設改良費の増加が見込まれるため、将来負担が過大にならないように適切な規模で計画的な投資を行う必要があります。
</t>
    </r>
    <r>
      <rPr>
        <b/>
        <sz val="11"/>
        <rFont val="ＭＳ ゴシック"/>
        <family val="3"/>
        <charset val="128"/>
      </rPr>
      <t>⑤</t>
    </r>
    <r>
      <rPr>
        <sz val="11"/>
        <rFont val="ＭＳ ゴシック"/>
        <family val="3"/>
        <charset val="128"/>
      </rPr>
      <t xml:space="preserve">料金回収率は100％を下回りましたが、これは維持修繕費用が増加したため、給水原価が大幅に増加したことによる一時的な現象で今後も継続するものではありません。ただし、供給単価の増加は期待できず、給水原価の削減が困難なため、供給差益が縮小しています。
</t>
    </r>
    <r>
      <rPr>
        <b/>
        <sz val="11"/>
        <rFont val="ＭＳ ゴシック"/>
        <family val="3"/>
        <charset val="128"/>
      </rPr>
      <t>⑥</t>
    </r>
    <r>
      <rPr>
        <sz val="11"/>
        <rFont val="ＭＳ ゴシック"/>
        <family val="3"/>
        <charset val="128"/>
      </rPr>
      <t xml:space="preserve">給水原価は、有収水量の減少及び経常費用の増加により8.28ポイント増加しています。この増加は大きな維持修繕工事の実施によるものですが、減価償却費増加が継続することと老朽化した施設の修繕が増加するため、費用縮減が困難な状況にあります。
</t>
    </r>
    <r>
      <rPr>
        <b/>
        <sz val="11"/>
        <rFont val="ＭＳ ゴシック"/>
        <family val="3"/>
        <charset val="128"/>
      </rPr>
      <t>⑦</t>
    </r>
    <r>
      <rPr>
        <sz val="11"/>
        <rFont val="ＭＳ ゴシック"/>
        <family val="3"/>
        <charset val="128"/>
      </rPr>
      <t xml:space="preserve">施設利用率は類似団体平均値を下回り、給水人口の減少及び水需要の動向を踏まえ、施設の再配置や規模適正化の検討が必要となります。
</t>
    </r>
    <r>
      <rPr>
        <b/>
        <sz val="11"/>
        <rFont val="ＭＳ ゴシック"/>
        <family val="3"/>
        <charset val="128"/>
      </rPr>
      <t>⑧</t>
    </r>
    <r>
      <rPr>
        <sz val="11"/>
        <rFont val="ＭＳ ゴシック"/>
        <family val="3"/>
        <charset val="128"/>
      </rPr>
      <t>有収率は、類似団体平均値を下回っていましたが、漏水調査及び修理工事に注力し大きく改善を図りました。今後も計画的な管路更新と漏水防止対策を進めます。</t>
    </r>
    <rPh sb="101" eb="103">
      <t>ヨソク</t>
    </rPh>
    <rPh sb="133" eb="135">
      <t>イジ</t>
    </rPh>
    <rPh sb="256" eb="258">
      <t>キボ</t>
    </rPh>
    <rPh sb="259" eb="262">
      <t>ケイカクテキ</t>
    </rPh>
    <rPh sb="266" eb="267">
      <t>オコナ</t>
    </rPh>
    <rPh sb="268" eb="270">
      <t>ヒツヨウ</t>
    </rPh>
    <rPh sb="300" eb="302">
      <t>イジ</t>
    </rPh>
    <rPh sb="304" eb="306">
      <t>ヒヨウ</t>
    </rPh>
    <rPh sb="477" eb="479">
      <t>ケイゾク</t>
    </rPh>
    <rPh sb="484" eb="487">
      <t>ロウキュウカ</t>
    </rPh>
    <rPh sb="489" eb="491">
      <t>シセツ</t>
    </rPh>
    <rPh sb="504" eb="506">
      <t>シュクゲン</t>
    </rPh>
    <rPh sb="507" eb="509">
      <t>コンナン</t>
    </rPh>
    <rPh sb="510" eb="512">
      <t>ジョウキョウ</t>
    </rPh>
    <rPh sb="522" eb="523">
      <t>シタ</t>
    </rPh>
    <rPh sb="609" eb="610">
      <t>オオ</t>
    </rPh>
    <rPh sb="640" eb="642">
      <t>カンロ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</si>
</sst>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
      <b/>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4"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4" fillId="0" borderId="9"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1.07</c:v>
                </c:pt>
                <c:pt idx="1">
                  <c:v>0.78</c:v>
                </c:pt>
                <c:pt idx="2">
                  <c:v>0.3</c:v>
                </c:pt>
                <c:pt idx="3">
                  <c:v>0.31</c:v>
                </c:pt>
                <c:pt idx="4">
                  <c:v>0.28000000000000003</c:v>
                </c:pt>
              </c:numCache>
            </c:numRef>
          </c:val>
          <c:extLst>
            <c:ext xmlns:c16="http://schemas.microsoft.com/office/drawing/2014/chart" uri="{C3380CC4-5D6E-409C-BE32-E72D297353CC}">
              <c16:uniqueId val="{00000000-5BCC-4943-87B6-B9ABE9DEA25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5BCC-4943-87B6-B9ABE9DEA25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59.42</c:v>
                </c:pt>
                <c:pt idx="1">
                  <c:v>60.42</c:v>
                </c:pt>
                <c:pt idx="2">
                  <c:v>61.3</c:v>
                </c:pt>
                <c:pt idx="3">
                  <c:v>59.87</c:v>
                </c:pt>
                <c:pt idx="4">
                  <c:v>56.08</c:v>
                </c:pt>
              </c:numCache>
            </c:numRef>
          </c:val>
          <c:extLst>
            <c:ext xmlns:c16="http://schemas.microsoft.com/office/drawing/2014/chart" uri="{C3380CC4-5D6E-409C-BE32-E72D297353CC}">
              <c16:uniqueId val="{00000000-A0D7-4292-BDBF-531A8010948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A0D7-4292-BDBF-531A8010948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87.12</c:v>
                </c:pt>
                <c:pt idx="1">
                  <c:v>83.4</c:v>
                </c:pt>
                <c:pt idx="2">
                  <c:v>81.16</c:v>
                </c:pt>
                <c:pt idx="3">
                  <c:v>81.95</c:v>
                </c:pt>
                <c:pt idx="4">
                  <c:v>87.39</c:v>
                </c:pt>
              </c:numCache>
            </c:numRef>
          </c:val>
          <c:extLst>
            <c:ext xmlns:c16="http://schemas.microsoft.com/office/drawing/2014/chart" uri="{C3380CC4-5D6E-409C-BE32-E72D297353CC}">
              <c16:uniqueId val="{00000000-7763-4EA8-B90F-927478F7828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7763-4EA8-B90F-927478F7828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124.94</c:v>
                </c:pt>
                <c:pt idx="1">
                  <c:v>124.07</c:v>
                </c:pt>
                <c:pt idx="2">
                  <c:v>110.74</c:v>
                </c:pt>
                <c:pt idx="3">
                  <c:v>108.27</c:v>
                </c:pt>
                <c:pt idx="4">
                  <c:v>104.56</c:v>
                </c:pt>
              </c:numCache>
            </c:numRef>
          </c:val>
          <c:extLst>
            <c:ext xmlns:c16="http://schemas.microsoft.com/office/drawing/2014/chart" uri="{C3380CC4-5D6E-409C-BE32-E72D297353CC}">
              <c16:uniqueId val="{00000000-3143-45A6-9148-6E05A1A498B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3143-45A6-9148-6E05A1A498B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52.23</c:v>
                </c:pt>
                <c:pt idx="1">
                  <c:v>47.68</c:v>
                </c:pt>
                <c:pt idx="2">
                  <c:v>49.48</c:v>
                </c:pt>
                <c:pt idx="3">
                  <c:v>50.29</c:v>
                </c:pt>
                <c:pt idx="4">
                  <c:v>51.92</c:v>
                </c:pt>
              </c:numCache>
            </c:numRef>
          </c:val>
          <c:extLst>
            <c:ext xmlns:c16="http://schemas.microsoft.com/office/drawing/2014/chart" uri="{C3380CC4-5D6E-409C-BE32-E72D297353CC}">
              <c16:uniqueId val="{00000000-BF3B-4EEF-AF42-453234A475C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BF3B-4EEF-AF42-453234A475C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37.090000000000003</c:v>
                </c:pt>
                <c:pt idx="1">
                  <c:v>38.74</c:v>
                </c:pt>
                <c:pt idx="2">
                  <c:v>40.479999999999997</c:v>
                </c:pt>
                <c:pt idx="3">
                  <c:v>40.1</c:v>
                </c:pt>
                <c:pt idx="4">
                  <c:v>43.44</c:v>
                </c:pt>
              </c:numCache>
            </c:numRef>
          </c:val>
          <c:extLst>
            <c:ext xmlns:c16="http://schemas.microsoft.com/office/drawing/2014/chart" uri="{C3380CC4-5D6E-409C-BE32-E72D297353CC}">
              <c16:uniqueId val="{00000000-E908-47FE-8C0E-DDCCBB32B43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E908-47FE-8C0E-DDCCBB32B43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3E-4570-A1A2-15FF463F2AD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913E-4570-A1A2-15FF463F2AD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299</c:v>
                </c:pt>
                <c:pt idx="1">
                  <c:v>319.64999999999998</c:v>
                </c:pt>
                <c:pt idx="2">
                  <c:v>311.08</c:v>
                </c:pt>
                <c:pt idx="3">
                  <c:v>341.16</c:v>
                </c:pt>
                <c:pt idx="4">
                  <c:v>341.07</c:v>
                </c:pt>
              </c:numCache>
            </c:numRef>
          </c:val>
          <c:extLst>
            <c:ext xmlns:c16="http://schemas.microsoft.com/office/drawing/2014/chart" uri="{C3380CC4-5D6E-409C-BE32-E72D297353CC}">
              <c16:uniqueId val="{00000000-1827-4514-922F-4962389AB81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1827-4514-922F-4962389AB81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346.73</c:v>
                </c:pt>
                <c:pt idx="1">
                  <c:v>379.24</c:v>
                </c:pt>
                <c:pt idx="2">
                  <c:v>368.06</c:v>
                </c:pt>
                <c:pt idx="3">
                  <c:v>361.99</c:v>
                </c:pt>
                <c:pt idx="4">
                  <c:v>350.73</c:v>
                </c:pt>
              </c:numCache>
            </c:numRef>
          </c:val>
          <c:extLst>
            <c:ext xmlns:c16="http://schemas.microsoft.com/office/drawing/2014/chart" uri="{C3380CC4-5D6E-409C-BE32-E72D297353CC}">
              <c16:uniqueId val="{00000000-5432-40C0-AAF8-CC111D6E3C4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5432-40C0-AAF8-CC111D6E3C4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116.93</c:v>
                </c:pt>
                <c:pt idx="1">
                  <c:v>118.49</c:v>
                </c:pt>
                <c:pt idx="2">
                  <c:v>104.5</c:v>
                </c:pt>
                <c:pt idx="3">
                  <c:v>101.17</c:v>
                </c:pt>
                <c:pt idx="4">
                  <c:v>97.59</c:v>
                </c:pt>
              </c:numCache>
            </c:numRef>
          </c:val>
          <c:extLst>
            <c:ext xmlns:c16="http://schemas.microsoft.com/office/drawing/2014/chart" uri="{C3380CC4-5D6E-409C-BE32-E72D297353CC}">
              <c16:uniqueId val="{00000000-C7FF-400B-840F-5D841D68FF2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C7FF-400B-840F-5D841D68FF2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182</c:v>
                </c:pt>
                <c:pt idx="1">
                  <c:v>183.02</c:v>
                </c:pt>
                <c:pt idx="2">
                  <c:v>208.02</c:v>
                </c:pt>
                <c:pt idx="3">
                  <c:v>213.46</c:v>
                </c:pt>
                <c:pt idx="4">
                  <c:v>221.74</c:v>
                </c:pt>
              </c:numCache>
            </c:numRef>
          </c:val>
          <c:extLst>
            <c:ext xmlns:c16="http://schemas.microsoft.com/office/drawing/2014/chart" uri="{C3380CC4-5D6E-409C-BE32-E72D297353CC}">
              <c16:uniqueId val="{00000000-A0EA-42BB-9A8D-0B623F45C0F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A0EA-42BB-9A8D-0B623F45C0F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10"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宮城県　塩竈市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51726</v>
      </c>
      <c r="AM8" s="65"/>
      <c r="AN8" s="65"/>
      <c r="AO8" s="65"/>
      <c r="AP8" s="65"/>
      <c r="AQ8" s="65"/>
      <c r="AR8" s="65"/>
      <c r="AS8" s="65"/>
      <c r="AT8" s="36">
        <f>データ!$S$6</f>
        <v>17.38</v>
      </c>
      <c r="AU8" s="37"/>
      <c r="AV8" s="37"/>
      <c r="AW8" s="37"/>
      <c r="AX8" s="37"/>
      <c r="AY8" s="37"/>
      <c r="AZ8" s="37"/>
      <c r="BA8" s="37"/>
      <c r="BB8" s="54">
        <f>データ!$T$6</f>
        <v>2976.18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64.45</v>
      </c>
      <c r="J10" s="37"/>
      <c r="K10" s="37"/>
      <c r="L10" s="37"/>
      <c r="M10" s="37"/>
      <c r="N10" s="37"/>
      <c r="O10" s="64"/>
      <c r="P10" s="54">
        <f>データ!$P$6</f>
        <v>100</v>
      </c>
      <c r="Q10" s="54"/>
      <c r="R10" s="54"/>
      <c r="S10" s="54"/>
      <c r="T10" s="54"/>
      <c r="U10" s="54"/>
      <c r="V10" s="54"/>
      <c r="W10" s="65">
        <f>データ!$Q$6</f>
        <v>3608</v>
      </c>
      <c r="X10" s="65"/>
      <c r="Y10" s="65"/>
      <c r="Z10" s="65"/>
      <c r="AA10" s="65"/>
      <c r="AB10" s="65"/>
      <c r="AC10" s="65"/>
      <c r="AD10" s="2"/>
      <c r="AE10" s="2"/>
      <c r="AF10" s="2"/>
      <c r="AG10" s="2"/>
      <c r="AH10" s="2"/>
      <c r="AI10" s="2"/>
      <c r="AJ10" s="2"/>
      <c r="AK10" s="2"/>
      <c r="AL10" s="65">
        <f>データ!$U$6</f>
        <v>57551</v>
      </c>
      <c r="AM10" s="65"/>
      <c r="AN10" s="65"/>
      <c r="AO10" s="65"/>
      <c r="AP10" s="65"/>
      <c r="AQ10" s="65"/>
      <c r="AR10" s="65"/>
      <c r="AS10" s="65"/>
      <c r="AT10" s="36">
        <f>データ!$V$6</f>
        <v>18.600000000000001</v>
      </c>
      <c r="AU10" s="37"/>
      <c r="AV10" s="37"/>
      <c r="AW10" s="37"/>
      <c r="AX10" s="37"/>
      <c r="AY10" s="37"/>
      <c r="AZ10" s="37"/>
      <c r="BA10" s="37"/>
      <c r="BB10" s="54">
        <f>データ!$W$6</f>
        <v>3094.14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SaNdlguvIMSEwpp9tQyMt9JPnRFy74sXz/Nr2+BpZchqj+ZE0GRoRFJs8p9ZTcGq/D1t/cQdRvZ4yDZnlN4JSA==" saltValue="UPw2afUGQlAgLPGKzdiu7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42030</v>
      </c>
      <c r="D6" s="20">
        <f t="shared" si="3"/>
        <v>46</v>
      </c>
      <c r="E6" s="20">
        <f t="shared" si="3"/>
        <v>1</v>
      </c>
      <c r="F6" s="20">
        <f t="shared" si="3"/>
        <v>0</v>
      </c>
      <c r="G6" s="20">
        <f t="shared" si="3"/>
        <v>1</v>
      </c>
      <c r="H6" s="20" t="str">
        <f t="shared" si="3"/>
        <v>宮城県　塩竈市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64.45</v>
      </c>
      <c r="P6" s="21">
        <f t="shared" si="3"/>
        <v>100</v>
      </c>
      <c r="Q6" s="21">
        <f t="shared" si="3"/>
        <v>3608</v>
      </c>
      <c r="R6" s="21">
        <f t="shared" si="3"/>
        <v>51726</v>
      </c>
      <c r="S6" s="21">
        <f t="shared" si="3"/>
        <v>17.38</v>
      </c>
      <c r="T6" s="21">
        <f t="shared" si="3"/>
        <v>2976.18</v>
      </c>
      <c r="U6" s="21">
        <f t="shared" si="3"/>
        <v>57551</v>
      </c>
      <c r="V6" s="21">
        <f t="shared" si="3"/>
        <v>18.600000000000001</v>
      </c>
      <c r="W6" s="21">
        <f t="shared" si="3"/>
        <v>3094.14</v>
      </c>
      <c r="X6" s="22">
        <f>IF(X7="",NA(),X7)</f>
        <v>124.94</v>
      </c>
      <c r="Y6" s="22">
        <f t="shared" ref="Y6:AG6" si="4">IF(Y7="",NA(),Y7)</f>
        <v>124.07</v>
      </c>
      <c r="Z6" s="22">
        <f t="shared" si="4"/>
        <v>110.74</v>
      </c>
      <c r="AA6" s="22">
        <f t="shared" si="4"/>
        <v>108.27</v>
      </c>
      <c r="AB6" s="22">
        <f t="shared" si="4"/>
        <v>104.56</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299</v>
      </c>
      <c r="AU6" s="22">
        <f t="shared" ref="AU6:BC6" si="6">IF(AU7="",NA(),AU7)</f>
        <v>319.64999999999998</v>
      </c>
      <c r="AV6" s="22">
        <f t="shared" si="6"/>
        <v>311.08</v>
      </c>
      <c r="AW6" s="22">
        <f t="shared" si="6"/>
        <v>341.16</v>
      </c>
      <c r="AX6" s="22">
        <f t="shared" si="6"/>
        <v>341.07</v>
      </c>
      <c r="AY6" s="22">
        <f t="shared" si="6"/>
        <v>350.79</v>
      </c>
      <c r="AZ6" s="22">
        <f t="shared" si="6"/>
        <v>354.57</v>
      </c>
      <c r="BA6" s="22">
        <f t="shared" si="6"/>
        <v>357.74</v>
      </c>
      <c r="BB6" s="22">
        <f t="shared" si="6"/>
        <v>344.88</v>
      </c>
      <c r="BC6" s="22">
        <f t="shared" si="6"/>
        <v>326.02</v>
      </c>
      <c r="BD6" s="21" t="str">
        <f>IF(BD7="","",IF(BD7="-","【-】","【"&amp;SUBSTITUTE(TEXT(BD7,"#,##0.00"),"-","△")&amp;"】"))</f>
        <v>【239.69】</v>
      </c>
      <c r="BE6" s="22">
        <f>IF(BE7="",NA(),BE7)</f>
        <v>346.73</v>
      </c>
      <c r="BF6" s="22">
        <f t="shared" ref="BF6:BN6" si="7">IF(BF7="",NA(),BF7)</f>
        <v>379.24</v>
      </c>
      <c r="BG6" s="22">
        <f t="shared" si="7"/>
        <v>368.06</v>
      </c>
      <c r="BH6" s="22">
        <f t="shared" si="7"/>
        <v>361.99</v>
      </c>
      <c r="BI6" s="22">
        <f t="shared" si="7"/>
        <v>350.73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116.93</v>
      </c>
      <c r="BQ6" s="22">
        <f t="shared" ref="BQ6:BY6" si="8">IF(BQ7="",NA(),BQ7)</f>
        <v>118.49</v>
      </c>
      <c r="BR6" s="22">
        <f t="shared" si="8"/>
        <v>104.5</v>
      </c>
      <c r="BS6" s="22">
        <f t="shared" si="8"/>
        <v>101.17</v>
      </c>
      <c r="BT6" s="22">
        <f t="shared" si="8"/>
        <v>97.59</v>
      </c>
      <c r="BU6" s="22">
        <f t="shared" si="8"/>
        <v>100.85</v>
      </c>
      <c r="BV6" s="22">
        <f t="shared" si="8"/>
        <v>103.79</v>
      </c>
      <c r="BW6" s="22">
        <f t="shared" si="8"/>
        <v>98.3</v>
      </c>
      <c r="BX6" s="22">
        <f t="shared" si="8"/>
        <v>98.89</v>
      </c>
      <c r="BY6" s="22">
        <f t="shared" si="8"/>
        <v>99.25</v>
      </c>
      <c r="BZ6" s="21" t="str">
        <f>IF(BZ7="","",IF(BZ7="-","【-】","【"&amp;SUBSTITUTE(TEXT(BZ7,"#,##0.00"),"-","△")&amp;"】"))</f>
        <v>【97.59】</v>
      </c>
      <c r="CA6" s="22">
        <f>IF(CA7="",NA(),CA7)</f>
        <v>182</v>
      </c>
      <c r="CB6" s="22">
        <f t="shared" ref="CB6:CJ6" si="9">IF(CB7="",NA(),CB7)</f>
        <v>183.02</v>
      </c>
      <c r="CC6" s="22">
        <f t="shared" si="9"/>
        <v>208.02</v>
      </c>
      <c r="CD6" s="22">
        <f t="shared" si="9"/>
        <v>213.46</v>
      </c>
      <c r="CE6" s="22">
        <f t="shared" si="9"/>
        <v>221.74</v>
      </c>
      <c r="CF6" s="22">
        <f t="shared" si="9"/>
        <v>167.1</v>
      </c>
      <c r="CG6" s="22">
        <f t="shared" si="9"/>
        <v>167.86</v>
      </c>
      <c r="CH6" s="22">
        <f t="shared" si="9"/>
        <v>173.68</v>
      </c>
      <c r="CI6" s="22">
        <f t="shared" si="9"/>
        <v>174.52</v>
      </c>
      <c r="CJ6" s="22">
        <f t="shared" si="9"/>
        <v>178.92</v>
      </c>
      <c r="CK6" s="21" t="str">
        <f>IF(CK7="","",IF(CK7="-","【-】","【"&amp;SUBSTITUTE(TEXT(CK7,"#,##0.00"),"-","△")&amp;"】"))</f>
        <v>【181.66】</v>
      </c>
      <c r="CL6" s="22">
        <f>IF(CL7="",NA(),CL7)</f>
        <v>59.42</v>
      </c>
      <c r="CM6" s="22">
        <f t="shared" ref="CM6:CU6" si="10">IF(CM7="",NA(),CM7)</f>
        <v>60.42</v>
      </c>
      <c r="CN6" s="22">
        <f t="shared" si="10"/>
        <v>61.3</v>
      </c>
      <c r="CO6" s="22">
        <f t="shared" si="10"/>
        <v>59.87</v>
      </c>
      <c r="CP6" s="22">
        <f t="shared" si="10"/>
        <v>56.08</v>
      </c>
      <c r="CQ6" s="22">
        <f t="shared" si="10"/>
        <v>59.91</v>
      </c>
      <c r="CR6" s="22">
        <f t="shared" si="10"/>
        <v>59.4</v>
      </c>
      <c r="CS6" s="22">
        <f t="shared" si="10"/>
        <v>59.24</v>
      </c>
      <c r="CT6" s="22">
        <f t="shared" si="10"/>
        <v>58.77</v>
      </c>
      <c r="CU6" s="22">
        <f t="shared" si="10"/>
        <v>59.17</v>
      </c>
      <c r="CV6" s="21" t="str">
        <f>IF(CV7="","",IF(CV7="-","【-】","【"&amp;SUBSTITUTE(TEXT(CV7,"#,##0.00"),"-","△")&amp;"】"))</f>
        <v>【60.21】</v>
      </c>
      <c r="CW6" s="22">
        <f>IF(CW7="",NA(),CW7)</f>
        <v>87.12</v>
      </c>
      <c r="CX6" s="22">
        <f t="shared" ref="CX6:DF6" si="11">IF(CX7="",NA(),CX7)</f>
        <v>83.4</v>
      </c>
      <c r="CY6" s="22">
        <f t="shared" si="11"/>
        <v>81.16</v>
      </c>
      <c r="CZ6" s="22">
        <f t="shared" si="11"/>
        <v>81.95</v>
      </c>
      <c r="DA6" s="22">
        <f t="shared" si="11"/>
        <v>87.39</v>
      </c>
      <c r="DB6" s="22">
        <f t="shared" si="11"/>
        <v>87.26</v>
      </c>
      <c r="DC6" s="22">
        <f t="shared" si="11"/>
        <v>87.57</v>
      </c>
      <c r="DD6" s="22">
        <f t="shared" si="11"/>
        <v>87.26</v>
      </c>
      <c r="DE6" s="22">
        <f t="shared" si="11"/>
        <v>86.95</v>
      </c>
      <c r="DF6" s="22">
        <f t="shared" si="11"/>
        <v>86.58</v>
      </c>
      <c r="DG6" s="21" t="str">
        <f>IF(DG7="","",IF(DG7="-","【-】","【"&amp;SUBSTITUTE(TEXT(DG7,"#,##0.00"),"-","△")&amp;"】"))</f>
        <v>【89.21】</v>
      </c>
      <c r="DH6" s="22">
        <f>IF(DH7="",NA(),DH7)</f>
        <v>52.23</v>
      </c>
      <c r="DI6" s="22">
        <f t="shared" ref="DI6:DQ6" si="12">IF(DI7="",NA(),DI7)</f>
        <v>47.68</v>
      </c>
      <c r="DJ6" s="22">
        <f t="shared" si="12"/>
        <v>49.48</v>
      </c>
      <c r="DK6" s="22">
        <f t="shared" si="12"/>
        <v>50.29</v>
      </c>
      <c r="DL6" s="22">
        <f t="shared" si="12"/>
        <v>51.92</v>
      </c>
      <c r="DM6" s="22">
        <f t="shared" si="12"/>
        <v>49.2</v>
      </c>
      <c r="DN6" s="22">
        <f t="shared" si="12"/>
        <v>50.01</v>
      </c>
      <c r="DO6" s="22">
        <f t="shared" si="12"/>
        <v>50.99</v>
      </c>
      <c r="DP6" s="22">
        <f t="shared" si="12"/>
        <v>51.79</v>
      </c>
      <c r="DQ6" s="22">
        <f t="shared" si="12"/>
        <v>52.02</v>
      </c>
      <c r="DR6" s="21" t="str">
        <f>IF(DR7="","",IF(DR7="-","【-】","【"&amp;SUBSTITUTE(TEXT(DR7,"#,##0.00"),"-","△")&amp;"】"))</f>
        <v>【52.41】</v>
      </c>
      <c r="DS6" s="22">
        <f>IF(DS7="",NA(),DS7)</f>
        <v>37.090000000000003</v>
      </c>
      <c r="DT6" s="22">
        <f t="shared" ref="DT6:EB6" si="13">IF(DT7="",NA(),DT7)</f>
        <v>38.74</v>
      </c>
      <c r="DU6" s="22">
        <f t="shared" si="13"/>
        <v>40.479999999999997</v>
      </c>
      <c r="DV6" s="22">
        <f t="shared" si="13"/>
        <v>40.1</v>
      </c>
      <c r="DW6" s="22">
        <f t="shared" si="13"/>
        <v>43.44</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1.07</v>
      </c>
      <c r="EE6" s="22">
        <f t="shared" ref="EE6:EM6" si="14">IF(EE7="",NA(),EE7)</f>
        <v>0.78</v>
      </c>
      <c r="EF6" s="22">
        <f t="shared" si="14"/>
        <v>0.3</v>
      </c>
      <c r="EG6" s="22">
        <f t="shared" si="14"/>
        <v>0.31</v>
      </c>
      <c r="EH6" s="22">
        <f t="shared" si="14"/>
        <v>0.28000000000000003</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42030</v>
      </c>
      <c r="D7" s="24">
        <v>46</v>
      </c>
      <c r="E7" s="24">
        <v>1</v>
      </c>
      <c r="F7" s="24">
        <v>0</v>
      </c>
      <c r="G7" s="24">
        <v>1</v>
      </c>
      <c r="H7" s="24" t="s">
        <v>93</v>
      </c>
      <c r="I7" s="24" t="s">
        <v>94</v>
      </c>
      <c r="J7" s="24" t="s">
        <v>95</v>
      </c>
      <c r="K7" s="24" t="s">
        <v>96</v>
      </c>
      <c r="L7" s="24" t="s">
        <v>97</v>
      </c>
      <c r="M7" s="24" t="s">
        <v>98</v>
      </c>
      <c r="N7" s="25" t="s">
        <v>99</v>
      </c>
      <c r="O7" s="25">
        <v>64.45</v>
      </c>
      <c r="P7" s="25">
        <v>100</v>
      </c>
      <c r="Q7" s="25">
        <v>3608</v>
      </c>
      <c r="R7" s="25">
        <v>51726</v>
      </c>
      <c r="S7" s="25">
        <v>17.38</v>
      </c>
      <c r="T7" s="25">
        <v>2976.18</v>
      </c>
      <c r="U7" s="25">
        <v>57551</v>
      </c>
      <c r="V7" s="25">
        <v>18.600000000000001</v>
      </c>
      <c r="W7" s="25">
        <v>3094.14</v>
      </c>
      <c r="X7" s="25">
        <v>124.94</v>
      </c>
      <c r="Y7" s="25">
        <v>124.07</v>
      </c>
      <c r="Z7" s="25">
        <v>110.74</v>
      </c>
      <c r="AA7" s="25">
        <v>108.27</v>
      </c>
      <c r="AB7" s="25">
        <v>104.56</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299</v>
      </c>
      <c r="AU7" s="25">
        <v>319.64999999999998</v>
      </c>
      <c r="AV7" s="25">
        <v>311.08</v>
      </c>
      <c r="AW7" s="25">
        <v>341.16</v>
      </c>
      <c r="AX7" s="25">
        <v>341.07</v>
      </c>
      <c r="AY7" s="25">
        <v>350.79</v>
      </c>
      <c r="AZ7" s="25">
        <v>354.57</v>
      </c>
      <c r="BA7" s="25">
        <v>357.74</v>
      </c>
      <c r="BB7" s="25">
        <v>344.88</v>
      </c>
      <c r="BC7" s="25">
        <v>326.02</v>
      </c>
      <c r="BD7" s="25">
        <v>239.69</v>
      </c>
      <c r="BE7" s="25">
        <v>346.73</v>
      </c>
      <c r="BF7" s="25">
        <v>379.24</v>
      </c>
      <c r="BG7" s="25">
        <v>368.06</v>
      </c>
      <c r="BH7" s="25">
        <v>361.99</v>
      </c>
      <c r="BI7" s="25">
        <v>350.73</v>
      </c>
      <c r="BJ7" s="25">
        <v>322.92</v>
      </c>
      <c r="BK7" s="25">
        <v>303.45999999999998</v>
      </c>
      <c r="BL7" s="25">
        <v>307.27999999999997</v>
      </c>
      <c r="BM7" s="25">
        <v>304.02</v>
      </c>
      <c r="BN7" s="25">
        <v>300.54000000000002</v>
      </c>
      <c r="BO7" s="25">
        <v>264.86</v>
      </c>
      <c r="BP7" s="25">
        <v>116.93</v>
      </c>
      <c r="BQ7" s="25">
        <v>118.49</v>
      </c>
      <c r="BR7" s="25">
        <v>104.5</v>
      </c>
      <c r="BS7" s="25">
        <v>101.17</v>
      </c>
      <c r="BT7" s="25">
        <v>97.59</v>
      </c>
      <c r="BU7" s="25">
        <v>100.85</v>
      </c>
      <c r="BV7" s="25">
        <v>103.79</v>
      </c>
      <c r="BW7" s="25">
        <v>98.3</v>
      </c>
      <c r="BX7" s="25">
        <v>98.89</v>
      </c>
      <c r="BY7" s="25">
        <v>99.25</v>
      </c>
      <c r="BZ7" s="25">
        <v>97.59</v>
      </c>
      <c r="CA7" s="25">
        <v>182</v>
      </c>
      <c r="CB7" s="25">
        <v>183.02</v>
      </c>
      <c r="CC7" s="25">
        <v>208.02</v>
      </c>
      <c r="CD7" s="25">
        <v>213.46</v>
      </c>
      <c r="CE7" s="25">
        <v>221.74</v>
      </c>
      <c r="CF7" s="25">
        <v>167.1</v>
      </c>
      <c r="CG7" s="25">
        <v>167.86</v>
      </c>
      <c r="CH7" s="25">
        <v>173.68</v>
      </c>
      <c r="CI7" s="25">
        <v>174.52</v>
      </c>
      <c r="CJ7" s="25">
        <v>178.92</v>
      </c>
      <c r="CK7" s="25">
        <v>181.66</v>
      </c>
      <c r="CL7" s="25">
        <v>59.42</v>
      </c>
      <c r="CM7" s="25">
        <v>60.42</v>
      </c>
      <c r="CN7" s="25">
        <v>61.3</v>
      </c>
      <c r="CO7" s="25">
        <v>59.87</v>
      </c>
      <c r="CP7" s="25">
        <v>56.08</v>
      </c>
      <c r="CQ7" s="25">
        <v>59.91</v>
      </c>
      <c r="CR7" s="25">
        <v>59.4</v>
      </c>
      <c r="CS7" s="25">
        <v>59.24</v>
      </c>
      <c r="CT7" s="25">
        <v>58.77</v>
      </c>
      <c r="CU7" s="25">
        <v>59.17</v>
      </c>
      <c r="CV7" s="25">
        <v>60.21</v>
      </c>
      <c r="CW7" s="25">
        <v>87.12</v>
      </c>
      <c r="CX7" s="25">
        <v>83.4</v>
      </c>
      <c r="CY7" s="25">
        <v>81.16</v>
      </c>
      <c r="CZ7" s="25">
        <v>81.95</v>
      </c>
      <c r="DA7" s="25">
        <v>87.39</v>
      </c>
      <c r="DB7" s="25">
        <v>87.26</v>
      </c>
      <c r="DC7" s="25">
        <v>87.57</v>
      </c>
      <c r="DD7" s="25">
        <v>87.26</v>
      </c>
      <c r="DE7" s="25">
        <v>86.95</v>
      </c>
      <c r="DF7" s="25">
        <v>86.58</v>
      </c>
      <c r="DG7" s="25">
        <v>89.21</v>
      </c>
      <c r="DH7" s="25">
        <v>52.23</v>
      </c>
      <c r="DI7" s="25">
        <v>47.68</v>
      </c>
      <c r="DJ7" s="25">
        <v>49.48</v>
      </c>
      <c r="DK7" s="25">
        <v>50.29</v>
      </c>
      <c r="DL7" s="25">
        <v>51.92</v>
      </c>
      <c r="DM7" s="25">
        <v>49.2</v>
      </c>
      <c r="DN7" s="25">
        <v>50.01</v>
      </c>
      <c r="DO7" s="25">
        <v>50.99</v>
      </c>
      <c r="DP7" s="25">
        <v>51.79</v>
      </c>
      <c r="DQ7" s="25">
        <v>52.02</v>
      </c>
      <c r="DR7" s="25">
        <v>52.41</v>
      </c>
      <c r="DS7" s="25">
        <v>37.090000000000003</v>
      </c>
      <c r="DT7" s="25">
        <v>38.74</v>
      </c>
      <c r="DU7" s="25">
        <v>40.479999999999997</v>
      </c>
      <c r="DV7" s="25">
        <v>40.1</v>
      </c>
      <c r="DW7" s="25">
        <v>43.44</v>
      </c>
      <c r="DX7" s="25">
        <v>18.329999999999998</v>
      </c>
      <c r="DY7" s="25">
        <v>20.27</v>
      </c>
      <c r="DZ7" s="25">
        <v>21.69</v>
      </c>
      <c r="EA7" s="25">
        <v>23.19</v>
      </c>
      <c r="EB7" s="25">
        <v>24.61</v>
      </c>
      <c r="EC7" s="25">
        <v>26.78</v>
      </c>
      <c r="ED7" s="25">
        <v>1.07</v>
      </c>
      <c r="EE7" s="25">
        <v>0.78</v>
      </c>
      <c r="EF7" s="25">
        <v>0.3</v>
      </c>
      <c r="EG7" s="25">
        <v>0.31</v>
      </c>
      <c r="EH7" s="25">
        <v>0.28000000000000003</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2026-02-15T23:52:24Z</cp:lastPrinted>
  <dcterms:created xsi:type="dcterms:W3CDTF">2025-12-12T09:11:17Z</dcterms:created>
  <dcterms:modified xsi:type="dcterms:W3CDTF">2026-02-17T13:46:08Z</dcterms:modified>
  <cp:category/>
</cp:coreProperties>
</file>