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192.168.10.86\下水道課\GYOMU\公営企業決算統計\R6年度決算\05経営比較分析表\260216【宮城県市町村課】令和６年度決算に係る経営比較分析表の確認事項等について\02回答\"/>
    </mc:Choice>
  </mc:AlternateContent>
  <xr:revisionPtr revIDLastSave="0" documentId="14_{C98C3651-8C92-4B1B-B4E2-1A47B9AFAAD7}" xr6:coauthVersionLast="36" xr6:coauthVersionMax="36" xr10:uidLastSave="{00000000-0000-0000-0000-000000000000}"/>
  <workbookProtection workbookAlgorithmName="SHA-512" workbookHashValue="DCMK4zJhfF4hJHQGWK7qIL7DjpyvCK3xxAqdlnMF7dSvimLvrMkv5B4m2OQAznlCbqirsNoVvOjmvh6xMTOqcA==" workbookSaltValue="ixoEvxnefjENzmZ6N/cZe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F85" i="4"/>
  <c r="AT10" i="4"/>
  <c r="I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<sst xmlns="http://schemas.openxmlformats.org/spreadsheetml/2006/main" count="231" uniqueCount="115">
  <si>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</si>
  <si>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</si>
  <si>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</si>
  <si>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</si>
  <si>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</si>
  <si>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</si>
  <si>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</si>
  <si>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</si>
  <si>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</si>
  <si>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</si>
  <si>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</si>
  <si>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</si>
  <si>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</si>
  <si>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</si>
  <si>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</si>
  <si>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</si>
  <si>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</si>
  <si>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</si>
  <si>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</si>
  <si>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</si>
  <si>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</si>
  <si>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</si>
  <si>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</si>
  <si>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</si>
  <si>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</si>
  <si>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</si>
  <si>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</si>
  <si>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</si>
  <si>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</si>
  <si>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</si>
  <si>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</si>
  <si>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</si>
  <si>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</si>
  <si>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</si>
  <si>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</si>
  <si>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</si>
  <si>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</si>
  <si>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</si>
  <si>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</si>
  <si>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</si>
  <si>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</si>
  <si>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</si>
  <si>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</si>
  <si>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</si>
  <si>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</si>
  <si>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</si>
  <si>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</si>
  <si>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</si>
  <si>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</si>
  <si>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</si>
  <si>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</si>
  <si>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</si>
  <si>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</si>
  <si>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</si>
  <si>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</si>
  <si>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</si>
  <si>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</si>
  <si>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</si>
  <si>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</si>
  <si>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</si>
  <si>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</si>
  <si>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</si>
  <si>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</si>
  <si>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</si>
  <si>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</si>
  <si>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</si>
  <si>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</si>
  <si>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</si>
  <si>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</si>
  <si>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</si>
  <si>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</si>
  <si>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</si>
  <si>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</si>
  <si>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</si>
  <si>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</si>
  <si>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</si>
  <si>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</si>
  <si>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</si>
  <si>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</si>
  <si>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</si>
  <si>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</si>
  <si>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</si>
  <si>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</si>
  <si>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</si>
  <si>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</si>
  <si>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</si>
  <si>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</si>
  <si>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</si>
  <si>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</si>
  <si>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</si>
  <si>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</si>
  <si>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</si>
  <si>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</si>
  <si>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</si>
  <si>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</si>
  <si>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</si>
  <si>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塩竈市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</si>
  <si>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</si>
  <si>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</si>
  <si>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</si>
  <si>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</si>
  <si>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</si>
  <si>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</si>
  <si>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</si>
  <si>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</si>
  <si>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</si>
  <si>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</si>
  <si>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</si>
  <si>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</si>
  <si>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</si>
  <si>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</si>
  <si>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</si>
  <si>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漁業集落排水事業は、その立地が過疎化の進む離島という特殊条件から、新規の利用者の増加を見込むことが困難であるうえ、現状の処理区域内人口では経営自体が非常に困難であると言わざるを得ない。
　令和2年度に公共下水道事業と統合し公営企業会計へ移行したことから、今後は、統合した長期的な財政計画のもと、ストックマネジメント事業にとりくみ一層の事業運営の効率化に取り組む必要があります。</t>
    <phoneticPr fontId="4"/>
  </si>
  <si>
    <t>①有形固定資産減価償却率は、類似団体と比較して小さくなっています。これは、法適用前の償却累計額を控除した額を、開始時点の資産として計上したためと思われます。
　また、令和６年度に減価償却費の再算定を行ったため、令和５年度と比較して数値が一時的に大きくなったと考えられます。
　管渠の老朽化が進行しています。今後は、ストックマネジメント計画に基づく効率的かつ効果的な施設更新を実施していきます。
②管渠老朽化率はありません。
③管渠改善率はありません。</t>
    <rPh sb="105" eb="107">
      <t>レイワ</t>
    </rPh>
    <rPh sb="108" eb="110">
      <t>ネンド</t>
    </rPh>
    <rPh sb="111" eb="113">
      <t>ヒカク</t>
    </rPh>
    <rPh sb="115" eb="117">
      <t>スウチ</t>
    </rPh>
    <rPh sb="118" eb="121">
      <t>イチジテキ</t>
    </rPh>
    <rPh sb="122" eb="123">
      <t>オオ</t>
    </rPh>
    <rPh sb="129" eb="130">
      <t>カンガ</t>
    </rPh>
    <phoneticPr fontId="4"/>
  </si>
  <si>
    <t>①経常収支比率は、100％を上回っており、健全な経営状態と言えます。しかし、当該施設は人口減少の進む離島に存していることから、利用者の増加が見込めないため、今後更なる事業運営の効率化に努める必要があります。
②累積欠損金比率は発生しておらず、健全な経営状態であります。
③流動比率は、100％を上回るため支払い能力は十分にあるとはいえます。
④企業債残高対事業規模比率は、類似団体と比較して高い数値となっています。今後は、ストックマネジメント計画に基づき慎重に検証します。
⑤経費回収率は令和５年度と比べて大幅に下がりました。これは、処理場の汚泥引抜作業があったため、汚水処理費が前年度に比べて増加したことが要因として考えられます。
⑥汚水処理原価は、前年度と比べて大幅に上昇しました。これは、処理場の汚泥引抜作業があったため、汚水処理費が前年度に比べて増加したことが要因として考えられます。また、当市の汚水処理原価は、類似団体と比較して非常に高くなっております。人口減少のため、他地域と比べ人口規模に対して施設規模が相対的に大きいため維持コストが高いものと分析します。
⑦施設利用率は、類似団体を少し下回る比率であり、前年度と比べて下がりました。これは、島内の人口減少に伴い、晴天時一日平均処理水量が減少したことが要因として考えられます。令和３年度までは災害復旧工事により工事関係者が流入し、施設利用率が高くなっていましたが、令和３年度に工事が完了したため、令和４年度からは数値が小さくなっています。
⑧水洗化率は、類似団体と比較して高い数値となっています。</t>
    <rPh sb="14" eb="16">
      <t>ウワマワ</t>
    </rPh>
    <rPh sb="21" eb="23">
      <t>ケンゼン</t>
    </rPh>
    <rPh sb="24" eb="28">
      <t>ケイエイジョウタイ</t>
    </rPh>
    <rPh sb="29" eb="30">
      <t>イ</t>
    </rPh>
    <rPh sb="43" eb="45">
      <t>ジンコウ</t>
    </rPh>
    <rPh sb="45" eb="47">
      <t>ゲンショウ</t>
    </rPh>
    <rPh sb="78" eb="80">
      <t>コンゴ</t>
    </rPh>
    <rPh sb="80" eb="81">
      <t>サラ</t>
    </rPh>
    <rPh sb="83" eb="87">
      <t>ジギョウウンエイ</t>
    </rPh>
    <rPh sb="88" eb="91">
      <t>コウリツカ</t>
    </rPh>
    <rPh sb="92" eb="93">
      <t>ツト</t>
    </rPh>
    <rPh sb="244" eb="246">
      <t>レイワ</t>
    </rPh>
    <rPh sb="247" eb="249">
      <t>ネンド</t>
    </rPh>
    <rPh sb="250" eb="251">
      <t>クラ</t>
    </rPh>
    <rPh sb="253" eb="255">
      <t>オオハバ</t>
    </rPh>
    <rPh sb="256" eb="257">
      <t>サ</t>
    </rPh>
    <rPh sb="267" eb="270">
      <t>ショリジョウ</t>
    </rPh>
    <rPh sb="271" eb="273">
      <t>オデイ</t>
    </rPh>
    <rPh sb="273" eb="275">
      <t>ヒキヌキ</t>
    </rPh>
    <rPh sb="275" eb="277">
      <t>サギョウ</t>
    </rPh>
    <rPh sb="284" eb="286">
      <t>オスイ</t>
    </rPh>
    <rPh sb="286" eb="288">
      <t>ショリ</t>
    </rPh>
    <rPh sb="288" eb="289">
      <t>ヒ</t>
    </rPh>
    <rPh sb="290" eb="293">
      <t>ゼンネンド</t>
    </rPh>
    <rPh sb="294" eb="295">
      <t>クラ</t>
    </rPh>
    <rPh sb="297" eb="299">
      <t>ゾウカ</t>
    </rPh>
    <rPh sb="304" eb="306">
      <t>ヨウイン</t>
    </rPh>
    <rPh sb="309" eb="310">
      <t>カンガ</t>
    </rPh>
    <rPh sb="326" eb="329">
      <t>ゼンネンド</t>
    </rPh>
    <rPh sb="330" eb="331">
      <t>クラ</t>
    </rPh>
    <rPh sb="333" eb="335">
      <t>オオハバ</t>
    </rPh>
    <rPh sb="336" eb="338">
      <t>ジョウショウ</t>
    </rPh>
    <rPh sb="347" eb="350">
      <t>ショリジョウ</t>
    </rPh>
    <rPh sb="399" eb="401">
      <t>トウシ</t>
    </rPh>
    <rPh sb="402" eb="404">
      <t>オスイ</t>
    </rPh>
    <rPh sb="404" eb="406">
      <t>ショリ</t>
    </rPh>
    <rPh sb="406" eb="408">
      <t>ゲンカ</t>
    </rPh>
    <rPh sb="419" eb="421">
      <t>ヒジョウ</t>
    </rPh>
    <rPh sb="432" eb="434">
      <t>ジンコウ</t>
    </rPh>
    <rPh sb="434" eb="436">
      <t>ゲンショウスコシタマワヒリツゼンネンドクラサトウナイジンコウゲンショウトモナセイテンジイチニチヘイキンショリスイリョウゲンショウヨウインカンガ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</si>
</sst>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8A-4765-A818-E075A8C792D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008A-4765-A818-E075A8C792D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100</c:v>
                </c:pt>
                <c:pt idx="1">
                  <c:v>93.01</c:v>
                </c:pt>
                <c:pt idx="2">
                  <c:v>27.42</c:v>
                </c:pt>
                <c:pt idx="3">
                  <c:v>24.19</c:v>
                </c:pt>
                <c:pt idx="4">
                  <c:v>19.89</c:v>
                </c:pt>
              </c:numCache>
            </c:numRef>
          </c:val>
          <c:extLst>
            <c:ext xmlns:c16="http://schemas.microsoft.com/office/drawing/2014/chart" uri="{C3380CC4-5D6E-409C-BE32-E72D297353CC}">
              <c16:uniqueId val="{00000000-80BE-43DF-A82A-10A85485EE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80BE-43DF-A82A-10A85485EE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8CA-471D-8D04-40B00A01AA6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88CA-471D-8D04-40B00A01AA6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278.45</c:v>
                </c:pt>
                <c:pt idx="1">
                  <c:v>114.81</c:v>
                </c:pt>
                <c:pt idx="2">
                  <c:v>113.53</c:v>
                </c:pt>
                <c:pt idx="3">
                  <c:v>112.26</c:v>
                </c:pt>
                <c:pt idx="4">
                  <c:v>110.37</c:v>
                </c:pt>
              </c:numCache>
            </c:numRef>
          </c:val>
          <c:extLst>
            <c:ext xmlns:c16="http://schemas.microsoft.com/office/drawing/2014/chart" uri="{C3380CC4-5D6E-409C-BE32-E72D297353CC}">
              <c16:uniqueId val="{00000000-B382-40F9-A7A1-AA46A89935B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B382-40F9-A7A1-AA46A89935B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3.33</c:v>
                </c:pt>
                <c:pt idx="1">
                  <c:v>6.72</c:v>
                </c:pt>
                <c:pt idx="2">
                  <c:v>8.98</c:v>
                </c:pt>
                <c:pt idx="3">
                  <c:v>11.92</c:v>
                </c:pt>
                <c:pt idx="4">
                  <c:v>17.329999999999998</c:v>
                </c:pt>
              </c:numCache>
            </c:numRef>
          </c:val>
          <c:extLst>
            <c:ext xmlns:c16="http://schemas.microsoft.com/office/drawing/2014/chart" uri="{C3380CC4-5D6E-409C-BE32-E72D297353CC}">
              <c16:uniqueId val="{00000000-BC98-421B-A0F2-9AE9F93DC4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BC98-421B-A0F2-9AE9F93DC4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5D-41EB-9127-10EBE081AFF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F5D-41EB-9127-10EBE081AFF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42-4EE4-AEDF-3FCF84A17A1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F742-4EE4-AEDF-3FCF84A17A1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140.21</c:v>
                </c:pt>
                <c:pt idx="1">
                  <c:v>754.02</c:v>
                </c:pt>
                <c:pt idx="2">
                  <c:v>363.34</c:v>
                </c:pt>
                <c:pt idx="3">
                  <c:v>345.97</c:v>
                </c:pt>
                <c:pt idx="4">
                  <c:v>395.35</c:v>
                </c:pt>
              </c:numCache>
            </c:numRef>
          </c:val>
          <c:extLst>
            <c:ext xmlns:c16="http://schemas.microsoft.com/office/drawing/2014/chart" uri="{C3380CC4-5D6E-409C-BE32-E72D297353CC}">
              <c16:uniqueId val="{00000000-3200-4102-981E-F2FCF634D31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3200-4102-981E-F2FCF634D31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3473.99</c:v>
                </c:pt>
                <c:pt idx="1">
                  <c:v>4525.34</c:v>
                </c:pt>
                <c:pt idx="2">
                  <c:v>4778.1499999999996</c:v>
                </c:pt>
                <c:pt idx="3">
                  <c:v>4635.1899999999996</c:v>
                </c:pt>
                <c:pt idx="4">
                  <c:v>4383.47</c:v>
                </c:pt>
              </c:numCache>
            </c:numRef>
          </c:val>
          <c:extLst>
            <c:ext xmlns:c16="http://schemas.microsoft.com/office/drawing/2014/chart" uri="{C3380CC4-5D6E-409C-BE32-E72D297353CC}">
              <c16:uniqueId val="{00000000-9BC3-4CD3-8928-584C0884F9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9BC3-4CD3-8928-584C0884F9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6.33</c:v>
                </c:pt>
                <c:pt idx="1">
                  <c:v>7.22</c:v>
                </c:pt>
                <c:pt idx="2">
                  <c:v>18.55</c:v>
                </c:pt>
                <c:pt idx="3">
                  <c:v>26.93</c:v>
                </c:pt>
                <c:pt idx="4">
                  <c:v>14.03</c:v>
                </c:pt>
              </c:numCache>
            </c:numRef>
          </c:val>
          <c:extLst>
            <c:ext xmlns:c16="http://schemas.microsoft.com/office/drawing/2014/chart" uri="{C3380CC4-5D6E-409C-BE32-E72D297353CC}">
              <c16:uniqueId val="{00000000-63E5-4A31-9B98-10477F5B80F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63E5-4A31-9B98-10477F5B80F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2876.08</c:v>
                </c:pt>
                <c:pt idx="1">
                  <c:v>2543.5500000000002</c:v>
                </c:pt>
                <c:pt idx="2">
                  <c:v>1014.39</c:v>
                </c:pt>
                <c:pt idx="3">
                  <c:v>666.37</c:v>
                </c:pt>
                <c:pt idx="4">
                  <c:v>1330.93</c:v>
                </c:pt>
              </c:numCache>
            </c:numRef>
          </c:val>
          <c:extLst>
            <c:ext xmlns:c16="http://schemas.microsoft.com/office/drawing/2014/chart" uri="{C3380CC4-5D6E-409C-BE32-E72D297353CC}">
              <c16:uniqueId val="{00000000-B1D8-4A93-85E0-7D31BBF56DD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B1D8-4A93-85E0-7D31BBF56DD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55" zoomScale="130" zoomScaleNormal="13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宮城県　塩竈市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15">
      <c r="A8" s="2"/>
      <c r="B8" s="76" t="str">
        <f>データ!I6</f>
        <v>法適用</v>
      </c>
      <c r="C8" s="76"/>
      <c r="D8" s="76"/>
      <c r="E8" s="76"/>
      <c r="F8" s="76"/>
      <c r="G8" s="76"/>
      <c r="H8" s="76"/>
      <c r="I8" s="76" t="str">
        <f>データ!J6</f>
        <v>下水道事業</v>
      </c>
      <c r="J8" s="76"/>
      <c r="K8" s="76"/>
      <c r="L8" s="76"/>
      <c r="M8" s="76"/>
      <c r="N8" s="76"/>
      <c r="O8" s="76"/>
      <c r="P8" s="76" t="str">
        <f>データ!K6</f>
        <v>漁業集落排水</v>
      </c>
      <c r="Q8" s="76"/>
      <c r="R8" s="76"/>
      <c r="S8" s="76"/>
      <c r="T8" s="76"/>
      <c r="U8" s="76"/>
      <c r="V8" s="76"/>
      <c r="W8" s="76" t="str">
        <f>データ!L6</f>
        <v>H2</v>
      </c>
      <c r="X8" s="76"/>
      <c r="Y8" s="76"/>
      <c r="Z8" s="76"/>
      <c r="AA8" s="76"/>
      <c r="AB8" s="76"/>
      <c r="AC8" s="76"/>
      <c r="AD8" s="77" t="str">
        <f>データ!$M$6</f>
        <v>非設置</v>
      </c>
      <c r="AE8" s="77"/>
      <c r="AF8" s="77"/>
      <c r="AG8" s="77"/>
      <c r="AH8" s="77"/>
      <c r="AI8" s="77"/>
      <c r="AJ8" s="77"/>
      <c r="AK8" s="3"/>
      <c r="AL8" s="50">
        <f>データ!S6</f>
        <v>51726</v>
      </c>
      <c r="AM8" s="50"/>
      <c r="AN8" s="50"/>
      <c r="AO8" s="50"/>
      <c r="AP8" s="50"/>
      <c r="AQ8" s="50"/>
      <c r="AR8" s="50"/>
      <c r="AS8" s="50"/>
      <c r="AT8" s="51">
        <f>データ!T6</f>
        <v>17.38</v>
      </c>
      <c r="AU8" s="51"/>
      <c r="AV8" s="51"/>
      <c r="AW8" s="51"/>
      <c r="AX8" s="51"/>
      <c r="AY8" s="51"/>
      <c r="AZ8" s="51"/>
      <c r="BA8" s="51"/>
      <c r="BB8" s="51">
        <f>データ!U6</f>
        <v>2976.18</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85.31</v>
      </c>
      <c r="J10" s="51"/>
      <c r="K10" s="51"/>
      <c r="L10" s="51"/>
      <c r="M10" s="51"/>
      <c r="N10" s="51"/>
      <c r="O10" s="51"/>
      <c r="P10" s="51">
        <f>データ!P6</f>
        <v>0.26</v>
      </c>
      <c r="Q10" s="51"/>
      <c r="R10" s="51"/>
      <c r="S10" s="51"/>
      <c r="T10" s="51"/>
      <c r="U10" s="51"/>
      <c r="V10" s="51"/>
      <c r="W10" s="51">
        <f>データ!Q6</f>
        <v>76.88</v>
      </c>
      <c r="X10" s="51"/>
      <c r="Y10" s="51"/>
      <c r="Z10" s="51"/>
      <c r="AA10" s="51"/>
      <c r="AB10" s="51"/>
      <c r="AC10" s="51"/>
      <c r="AD10" s="50">
        <f>データ!R6</f>
        <v>3300</v>
      </c>
      <c r="AE10" s="50"/>
      <c r="AF10" s="50"/>
      <c r="AG10" s="50"/>
      <c r="AH10" s="50"/>
      <c r="AI10" s="50"/>
      <c r="AJ10" s="50"/>
      <c r="AK10" s="2"/>
      <c r="AL10" s="50">
        <f>データ!V6</f>
        <v>136</v>
      </c>
      <c r="AM10" s="50"/>
      <c r="AN10" s="50"/>
      <c r="AO10" s="50"/>
      <c r="AP10" s="50"/>
      <c r="AQ10" s="50"/>
      <c r="AR10" s="50"/>
      <c r="AS10" s="50"/>
      <c r="AT10" s="51">
        <f>データ!W6</f>
        <v>0.12</v>
      </c>
      <c r="AU10" s="51"/>
      <c r="AV10" s="51"/>
      <c r="AW10" s="51"/>
      <c r="AX10" s="51"/>
      <c r="AY10" s="51"/>
      <c r="AZ10" s="51"/>
      <c r="BA10" s="51"/>
      <c r="BB10" s="51">
        <f>データ!X6</f>
        <v>1133.33</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112</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TwqnkLEOHcl84+biHVB9cB6s71Qk864Ye9zRg8PRblRPa0tB+IaYqOc59af7bAhZ6yme83s7xaA0fFfl3U1fXg==" saltValue="eZXAzHjD8DZxQkYP6tsVD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42030</v>
      </c>
      <c r="D6" s="19">
        <f t="shared" si="3"/>
        <v>46</v>
      </c>
      <c r="E6" s="19">
        <f t="shared" si="3"/>
        <v>17</v>
      </c>
      <c r="F6" s="19">
        <f t="shared" si="3"/>
        <v>6</v>
      </c>
      <c r="G6" s="19">
        <f t="shared" si="3"/>
        <v>0</v>
      </c>
      <c r="H6" s="19" t="str">
        <f t="shared" si="3"/>
        <v>宮城県　塩竈市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85.31</v>
      </c>
      <c r="P6" s="20">
        <f t="shared" si="3"/>
        <v>0.26</v>
      </c>
      <c r="Q6" s="20">
        <f t="shared" si="3"/>
        <v>76.88</v>
      </c>
      <c r="R6" s="20">
        <f t="shared" si="3"/>
        <v>3300</v>
      </c>
      <c r="S6" s="20">
        <f t="shared" si="3"/>
        <v>51726</v>
      </c>
      <c r="T6" s="20">
        <f t="shared" si="3"/>
        <v>17.38</v>
      </c>
      <c r="U6" s="20">
        <f t="shared" si="3"/>
        <v>2976.18</v>
      </c>
      <c r="V6" s="20">
        <f t="shared" si="3"/>
        <v>136</v>
      </c>
      <c r="W6" s="20">
        <f t="shared" si="3"/>
        <v>0.12</v>
      </c>
      <c r="X6" s="20">
        <f t="shared" si="3"/>
        <v>1133.33</v>
      </c>
      <c r="Y6" s="21">
        <f>IF(Y7="",NA(),Y7)</f>
        <v>278.45</v>
      </c>
      <c r="Z6" s="21">
        <f t="shared" ref="Z6:AH6" si="4">IF(Z7="",NA(),Z7)</f>
        <v>114.81</v>
      </c>
      <c r="AA6" s="21">
        <f t="shared" si="4"/>
        <v>113.53</v>
      </c>
      <c r="AB6" s="21">
        <f t="shared" si="4"/>
        <v>112.26</v>
      </c>
      <c r="AC6" s="21">
        <f t="shared" si="4"/>
        <v>110.37</v>
      </c>
      <c r="AD6" s="21">
        <f t="shared" si="4"/>
        <v>101.18</v>
      </c>
      <c r="AE6" s="21">
        <f t="shared" si="4"/>
        <v>99.89</v>
      </c>
      <c r="AF6" s="21">
        <f t="shared" si="4"/>
        <v>104.12</v>
      </c>
      <c r="AG6" s="21">
        <f t="shared" si="4"/>
        <v>105.98</v>
      </c>
      <c r="AH6" s="21">
        <f t="shared" si="4"/>
        <v>107.11</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181.51</v>
      </c>
      <c r="AS6" s="21">
        <f t="shared" si="5"/>
        <v>108.76</v>
      </c>
      <c r="AT6" s="20" t="str">
        <f>IF(AT7="","",IF(AT7="-","【-】","【"&amp;SUBSTITUTE(TEXT(AT7,"#,##0.00"),"-","△")&amp;"】"))</f>
        <v>【84.87】</v>
      </c>
      <c r="AU6" s="21">
        <f>IF(AU7="",NA(),AU7)</f>
        <v>140.21</v>
      </c>
      <c r="AV6" s="21">
        <f t="shared" ref="AV6:BD6" si="6">IF(AV7="",NA(),AV7)</f>
        <v>754.02</v>
      </c>
      <c r="AW6" s="21">
        <f t="shared" si="6"/>
        <v>363.34</v>
      </c>
      <c r="AX6" s="21">
        <f t="shared" si="6"/>
        <v>345.97</v>
      </c>
      <c r="AY6" s="21">
        <f t="shared" si="6"/>
        <v>395.35</v>
      </c>
      <c r="AZ6" s="21">
        <f t="shared" si="6"/>
        <v>56.53</v>
      </c>
      <c r="BA6" s="21">
        <f t="shared" si="6"/>
        <v>59.66</v>
      </c>
      <c r="BB6" s="21">
        <f t="shared" si="6"/>
        <v>61.64</v>
      </c>
      <c r="BC6" s="21">
        <f t="shared" si="6"/>
        <v>69.819999999999993</v>
      </c>
      <c r="BD6" s="21">
        <f t="shared" si="6"/>
        <v>72.13</v>
      </c>
      <c r="BE6" s="20" t="str">
        <f>IF(BE7="","",IF(BE7="-","【-】","【"&amp;SUBSTITUTE(TEXT(BE7,"#,##0.00"),"-","△")&amp;"】"))</f>
        <v>【71.46】</v>
      </c>
      <c r="BF6" s="21">
        <f>IF(BF7="",NA(),BF7)</f>
        <v>3473.99</v>
      </c>
      <c r="BG6" s="21">
        <f t="shared" ref="BG6:BO6" si="7">IF(BG7="",NA(),BG7)</f>
        <v>4525.34</v>
      </c>
      <c r="BH6" s="21">
        <f t="shared" si="7"/>
        <v>4778.1499999999996</v>
      </c>
      <c r="BI6" s="21">
        <f t="shared" si="7"/>
        <v>4635.1899999999996</v>
      </c>
      <c r="BJ6" s="21">
        <f t="shared" si="7"/>
        <v>4383.47</v>
      </c>
      <c r="BK6" s="21">
        <f t="shared" si="7"/>
        <v>1095.52</v>
      </c>
      <c r="BL6" s="21">
        <f t="shared" si="7"/>
        <v>1056.55</v>
      </c>
      <c r="BM6" s="21">
        <f t="shared" si="7"/>
        <v>1278.54</v>
      </c>
      <c r="BN6" s="21">
        <f t="shared" si="7"/>
        <v>1149.7</v>
      </c>
      <c r="BO6" s="21">
        <f t="shared" si="7"/>
        <v>1420.25</v>
      </c>
      <c r="BP6" s="20" t="str">
        <f>IF(BP7="","",IF(BP7="-","【-】","【"&amp;SUBSTITUTE(TEXT(BP7,"#,##0.00"),"-","△")&amp;"】"))</f>
        <v>【1,223.19】</v>
      </c>
      <c r="BQ6" s="21">
        <f>IF(BQ7="",NA(),BQ7)</f>
        <v>6.33</v>
      </c>
      <c r="BR6" s="21">
        <f t="shared" ref="BR6:BZ6" si="8">IF(BR7="",NA(),BR7)</f>
        <v>7.22</v>
      </c>
      <c r="BS6" s="21">
        <f t="shared" si="8"/>
        <v>18.55</v>
      </c>
      <c r="BT6" s="21">
        <f t="shared" si="8"/>
        <v>26.93</v>
      </c>
      <c r="BU6" s="21">
        <f t="shared" si="8"/>
        <v>14.03</v>
      </c>
      <c r="BV6" s="21">
        <f t="shared" si="8"/>
        <v>39.64</v>
      </c>
      <c r="BW6" s="21">
        <f t="shared" si="8"/>
        <v>40</v>
      </c>
      <c r="BX6" s="21">
        <f t="shared" si="8"/>
        <v>38.74</v>
      </c>
      <c r="BY6" s="21">
        <f t="shared" si="8"/>
        <v>35.96</v>
      </c>
      <c r="BZ6" s="21">
        <f t="shared" si="8"/>
        <v>32.700000000000003</v>
      </c>
      <c r="CA6" s="20" t="str">
        <f>IF(CA7="","",IF(CA7="-","【-】","【"&amp;SUBSTITUTE(TEXT(CA7,"#,##0.00"),"-","△")&amp;"】"))</f>
        <v>【37.21】</v>
      </c>
      <c r="CB6" s="21">
        <f>IF(CB7="",NA(),CB7)</f>
        <v>2876.08</v>
      </c>
      <c r="CC6" s="21">
        <f t="shared" ref="CC6:CK6" si="9">IF(CC7="",NA(),CC7)</f>
        <v>2543.5500000000002</v>
      </c>
      <c r="CD6" s="21">
        <f t="shared" si="9"/>
        <v>1014.39</v>
      </c>
      <c r="CE6" s="21">
        <f t="shared" si="9"/>
        <v>666.37</v>
      </c>
      <c r="CF6" s="21">
        <f t="shared" si="9"/>
        <v>1330.93</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100</v>
      </c>
      <c r="CN6" s="21">
        <f t="shared" ref="CN6:CV6" si="10">IF(CN7="",NA(),CN7)</f>
        <v>93.01</v>
      </c>
      <c r="CO6" s="21">
        <f t="shared" si="10"/>
        <v>27.42</v>
      </c>
      <c r="CP6" s="21">
        <f t="shared" si="10"/>
        <v>24.19</v>
      </c>
      <c r="CQ6" s="21">
        <f t="shared" si="10"/>
        <v>19.89</v>
      </c>
      <c r="CR6" s="21">
        <f t="shared" si="10"/>
        <v>30.19</v>
      </c>
      <c r="CS6" s="21">
        <f t="shared" si="10"/>
        <v>28.77</v>
      </c>
      <c r="CT6" s="21">
        <f t="shared" si="10"/>
        <v>26.22</v>
      </c>
      <c r="CU6" s="21">
        <f t="shared" si="10"/>
        <v>26.12</v>
      </c>
      <c r="CV6" s="21">
        <f t="shared" si="10"/>
        <v>27.81</v>
      </c>
      <c r="CW6" s="20" t="str">
        <f>IF(CW7="","",IF(CW7="-","【-】","【"&amp;SUBSTITUTE(TEXT(CW7,"#,##0.00"),"-","△")&amp;"】"))</f>
        <v>【30.09】</v>
      </c>
      <c r="CX6" s="21">
        <f>IF(CX7="",NA(),CX7)</f>
        <v>100</v>
      </c>
      <c r="CY6" s="21">
        <f t="shared" ref="CY6:DG6" si="11">IF(CY7="",NA(),CY7)</f>
        <v>100</v>
      </c>
      <c r="CZ6" s="21">
        <f t="shared" si="11"/>
        <v>100</v>
      </c>
      <c r="DA6" s="21">
        <f t="shared" si="11"/>
        <v>100</v>
      </c>
      <c r="DB6" s="21">
        <f t="shared" si="11"/>
        <v>100</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3.33</v>
      </c>
      <c r="DJ6" s="21">
        <f t="shared" ref="DJ6:DR6" si="12">IF(DJ7="",NA(),DJ7)</f>
        <v>6.72</v>
      </c>
      <c r="DK6" s="21">
        <f t="shared" si="12"/>
        <v>8.98</v>
      </c>
      <c r="DL6" s="21">
        <f t="shared" si="12"/>
        <v>11.92</v>
      </c>
      <c r="DM6" s="21">
        <f t="shared" si="12"/>
        <v>17.329999999999998</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42030</v>
      </c>
      <c r="D7" s="23">
        <v>46</v>
      </c>
      <c r="E7" s="23">
        <v>17</v>
      </c>
      <c r="F7" s="23">
        <v>6</v>
      </c>
      <c r="G7" s="23">
        <v>0</v>
      </c>
      <c r="H7" s="23" t="s">
        <v>96</v>
      </c>
      <c r="I7" s="23" t="s">
        <v>97</v>
      </c>
      <c r="J7" s="23" t="s">
        <v>98</v>
      </c>
      <c r="K7" s="23" t="s">
        <v>99</v>
      </c>
      <c r="L7" s="23" t="s">
        <v>100</v>
      </c>
      <c r="M7" s="23" t="s">
        <v>101</v>
      </c>
      <c r="N7" s="24" t="s">
        <v>102</v>
      </c>
      <c r="O7" s="24">
        <v>85.31</v>
      </c>
      <c r="P7" s="24">
        <v>0.26</v>
      </c>
      <c r="Q7" s="24">
        <v>76.88</v>
      </c>
      <c r="R7" s="24">
        <v>3300</v>
      </c>
      <c r="S7" s="24">
        <v>51726</v>
      </c>
      <c r="T7" s="24">
        <v>17.38</v>
      </c>
      <c r="U7" s="24">
        <v>2976.18</v>
      </c>
      <c r="V7" s="24">
        <v>136</v>
      </c>
      <c r="W7" s="24">
        <v>0.12</v>
      </c>
      <c r="X7" s="24">
        <v>1133.33</v>
      </c>
      <c r="Y7" s="24">
        <v>278.45</v>
      </c>
      <c r="Z7" s="24">
        <v>114.81</v>
      </c>
      <c r="AA7" s="24">
        <v>113.53</v>
      </c>
      <c r="AB7" s="24">
        <v>112.26</v>
      </c>
      <c r="AC7" s="24">
        <v>110.37</v>
      </c>
      <c r="AD7" s="24">
        <v>101.18</v>
      </c>
      <c r="AE7" s="24">
        <v>99.89</v>
      </c>
      <c r="AF7" s="24">
        <v>104.12</v>
      </c>
      <c r="AG7" s="24">
        <v>105.98</v>
      </c>
      <c r="AH7" s="24">
        <v>107.11</v>
      </c>
      <c r="AI7" s="24">
        <v>104.55</v>
      </c>
      <c r="AJ7" s="24">
        <v>0</v>
      </c>
      <c r="AK7" s="24">
        <v>0</v>
      </c>
      <c r="AL7" s="24">
        <v>0</v>
      </c>
      <c r="AM7" s="24">
        <v>0</v>
      </c>
      <c r="AN7" s="24">
        <v>0</v>
      </c>
      <c r="AO7" s="24">
        <v>140.63</v>
      </c>
      <c r="AP7" s="24">
        <v>163.84</v>
      </c>
      <c r="AQ7" s="24">
        <v>176.46</v>
      </c>
      <c r="AR7" s="24">
        <v>181.51</v>
      </c>
      <c r="AS7" s="24">
        <v>108.76</v>
      </c>
      <c r="AT7" s="24">
        <v>84.87</v>
      </c>
      <c r="AU7" s="24">
        <v>140.21</v>
      </c>
      <c r="AV7" s="24">
        <v>754.02</v>
      </c>
      <c r="AW7" s="24">
        <v>363.34</v>
      </c>
      <c r="AX7" s="24">
        <v>345.97</v>
      </c>
      <c r="AY7" s="24">
        <v>395.35</v>
      </c>
      <c r="AZ7" s="24">
        <v>56.53</v>
      </c>
      <c r="BA7" s="24">
        <v>59.66</v>
      </c>
      <c r="BB7" s="24">
        <v>61.64</v>
      </c>
      <c r="BC7" s="24">
        <v>69.819999999999993</v>
      </c>
      <c r="BD7" s="24">
        <v>72.13</v>
      </c>
      <c r="BE7" s="24">
        <v>71.459999999999994</v>
      </c>
      <c r="BF7" s="24">
        <v>3473.99</v>
      </c>
      <c r="BG7" s="24">
        <v>4525.34</v>
      </c>
      <c r="BH7" s="24">
        <v>4778.1499999999996</v>
      </c>
      <c r="BI7" s="24">
        <v>4635.1899999999996</v>
      </c>
      <c r="BJ7" s="24">
        <v>4383.47</v>
      </c>
      <c r="BK7" s="24">
        <v>1095.52</v>
      </c>
      <c r="BL7" s="24">
        <v>1056.55</v>
      </c>
      <c r="BM7" s="24">
        <v>1278.54</v>
      </c>
      <c r="BN7" s="24">
        <v>1149.7</v>
      </c>
      <c r="BO7" s="24">
        <v>1420.25</v>
      </c>
      <c r="BP7" s="24">
        <v>1223.19</v>
      </c>
      <c r="BQ7" s="24">
        <v>6.33</v>
      </c>
      <c r="BR7" s="24">
        <v>7.22</v>
      </c>
      <c r="BS7" s="24">
        <v>18.55</v>
      </c>
      <c r="BT7" s="24">
        <v>26.93</v>
      </c>
      <c r="BU7" s="24">
        <v>14.03</v>
      </c>
      <c r="BV7" s="24">
        <v>39.64</v>
      </c>
      <c r="BW7" s="24">
        <v>40</v>
      </c>
      <c r="BX7" s="24">
        <v>38.74</v>
      </c>
      <c r="BY7" s="24">
        <v>35.96</v>
      </c>
      <c r="BZ7" s="24">
        <v>32.700000000000003</v>
      </c>
      <c r="CA7" s="24">
        <v>37.21</v>
      </c>
      <c r="CB7" s="24">
        <v>2876.08</v>
      </c>
      <c r="CC7" s="24">
        <v>2543.5500000000002</v>
      </c>
      <c r="CD7" s="24">
        <v>1014.39</v>
      </c>
      <c r="CE7" s="24">
        <v>666.37</v>
      </c>
      <c r="CF7" s="24">
        <v>1330.93</v>
      </c>
      <c r="CG7" s="24">
        <v>449.72</v>
      </c>
      <c r="CH7" s="24">
        <v>437.27</v>
      </c>
      <c r="CI7" s="24">
        <v>456.72</v>
      </c>
      <c r="CJ7" s="24">
        <v>481.96</v>
      </c>
      <c r="CK7" s="24">
        <v>536.16999999999996</v>
      </c>
      <c r="CL7" s="24">
        <v>462.49</v>
      </c>
      <c r="CM7" s="24">
        <v>100</v>
      </c>
      <c r="CN7" s="24">
        <v>93.01</v>
      </c>
      <c r="CO7" s="24">
        <v>27.42</v>
      </c>
      <c r="CP7" s="24">
        <v>24.19</v>
      </c>
      <c r="CQ7" s="24">
        <v>19.89</v>
      </c>
      <c r="CR7" s="24">
        <v>30.19</v>
      </c>
      <c r="CS7" s="24">
        <v>28.77</v>
      </c>
      <c r="CT7" s="24">
        <v>26.22</v>
      </c>
      <c r="CU7" s="24">
        <v>26.12</v>
      </c>
      <c r="CV7" s="24">
        <v>27.81</v>
      </c>
      <c r="CW7" s="24">
        <v>30.09</v>
      </c>
      <c r="CX7" s="24">
        <v>100</v>
      </c>
      <c r="CY7" s="24">
        <v>100</v>
      </c>
      <c r="CZ7" s="24">
        <v>100</v>
      </c>
      <c r="DA7" s="24">
        <v>100</v>
      </c>
      <c r="DB7" s="24">
        <v>100</v>
      </c>
      <c r="DC7" s="24">
        <v>79.09</v>
      </c>
      <c r="DD7" s="24">
        <v>78.900000000000006</v>
      </c>
      <c r="DE7" s="24">
        <v>78.03</v>
      </c>
      <c r="DF7" s="24">
        <v>78.55</v>
      </c>
      <c r="DG7" s="24">
        <v>78.680000000000007</v>
      </c>
      <c r="DH7" s="24">
        <v>80.97</v>
      </c>
      <c r="DI7" s="24">
        <v>3.33</v>
      </c>
      <c r="DJ7" s="24">
        <v>6.72</v>
      </c>
      <c r="DK7" s="24">
        <v>8.98</v>
      </c>
      <c r="DL7" s="24">
        <v>11.92</v>
      </c>
      <c r="DM7" s="24">
        <v>17.329999999999998</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2026-01-21T01:27:41Z</cp:lastPrinted>
  <dcterms:created xsi:type="dcterms:W3CDTF">2025-12-23T06:25:35Z</dcterms:created>
  <dcterms:modified xsi:type="dcterms:W3CDTF">2026-02-17T01:22:56Z</dcterms:modified>
  <cp:category/>
</cp:coreProperties>
</file>